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 Gaji &amp; Arus Kas" sheetId="1" state="visible" r:id="rId1"/>
    <sheet xmlns:r="http://schemas.openxmlformats.org/officeDocument/2006/relationships" name="Simulasi 12 Bu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#,#0;[Red](&quot;-Rp&quot;#,#0);&quot;-&quot;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E3A8A"/>
      <sz val="16"/>
    </font>
    <font>
      <name val="Calibri"/>
      <i val="1"/>
      <color rgb="004B5563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i val="1"/>
      <color rgb="006B7280"/>
      <sz val="10"/>
    </font>
  </fonts>
  <fills count="6">
    <fill>
      <patternFill/>
    </fill>
    <fill>
      <patternFill patternType="gray125"/>
    </fill>
    <fill>
      <patternFill patternType="solid">
        <fgColor rgb="003B82F6"/>
        <bgColor rgb="003B82F6"/>
      </patternFill>
    </fill>
    <fill>
      <patternFill patternType="solid">
        <fgColor rgb="001E3A8A"/>
        <bgColor rgb="001E3A8A"/>
      </patternFill>
    </fill>
    <fill>
      <patternFill patternType="solid">
        <fgColor rgb="00FEF3C7"/>
        <bgColor rgb="00FEF3C7"/>
      </patternFill>
    </fill>
    <fill>
      <patternFill patternType="solid">
        <fgColor rgb="00EFF6FF"/>
        <bgColor rgb="00EFF6FF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indent="1"/>
    </xf>
    <xf numFmtId="0" fontId="3" fillId="3" borderId="0" applyAlignment="1" pivotButton="0" quotePrefix="0" xfId="0">
      <alignment horizontal="center" vertical="center"/>
    </xf>
    <xf numFmtId="0" fontId="4" fillId="0" borderId="1" pivotButton="0" quotePrefix="0" xfId="0"/>
    <xf numFmtId="164" fontId="5" fillId="0" borderId="1" pivotButton="0" quotePrefix="0" xfId="0"/>
    <xf numFmtId="0" fontId="6" fillId="0" borderId="1" pivotButton="0" quotePrefix="0" xfId="0"/>
    <xf numFmtId="165" fontId="5" fillId="4" borderId="1" pivotButton="0" quotePrefix="0" xfId="0"/>
    <xf numFmtId="164" fontId="5" fillId="4" borderId="1" pivotButton="0" quotePrefix="0" xfId="0"/>
    <xf numFmtId="0" fontId="5" fillId="5" borderId="1" pivotButton="0" quotePrefix="0" xfId="0"/>
    <xf numFmtId="164" fontId="5" fillId="5" borderId="1" pivotButton="0" quotePrefix="0" xfId="0"/>
    <xf numFmtId="0" fontId="5" fillId="4" borderId="1" pivotButton="0" quotePrefix="0" xfId="0"/>
    <xf numFmtId="165" fontId="5" fillId="0" borderId="1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164" fontId="0" fillId="0" borderId="1" pivotButton="0" quotePrefix="0" xfId="0"/>
    <xf numFmtId="0" fontId="5" fillId="0" borderId="2" pivotButton="0" quotePrefix="0" xfId="0"/>
    <xf numFmtId="164" fontId="5" fillId="0" borderId="2" pivotButton="0" quotePrefix="0" xfId="0"/>
    <xf numFmtId="0" fontId="0" fillId="0" borderId="2" pivotButton="0" quotePrefix="0" xfId="0"/>
  </cellXfs>
  <cellStyles count="1">
    <cellStyle name="Normal" xfId="0" builtinId="0" hidden="0"/>
  </cellStyles>
  <dxfs count="2">
    <dxf>
      <font>
        <b val="1"/>
        <color rgb="00065F46"/>
      </font>
      <fill>
        <patternFill patternType="solid">
          <fgColor rgb="00D1FAE5"/>
          <bgColor rgb="00D1FAE5"/>
        </patternFill>
      </fill>
    </dxf>
    <dxf>
      <font>
        <b val="1"/>
        <color rgb="00991B1B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2" customWidth="1" min="2" max="2"/>
    <col width="25" customWidth="1" min="3" max="3"/>
    <col width="45" customWidth="1" min="4" max="4"/>
  </cols>
  <sheetData>
    <row r="1"/>
    <row r="2">
      <c r="B2" s="1" t="inlineStr">
        <is>
          <t>KALKULATOR RASIO GAJI PEMILIK &amp; ARUS KAS UMKM</t>
        </is>
      </c>
    </row>
    <row r="3">
      <c r="B3" s="2" t="inlineStr">
        <is>
          <t>Idebiz.id - Alat Bantu Manajemen Keuangan Praktis UMKM</t>
        </is>
      </c>
    </row>
    <row r="4"/>
    <row r="5">
      <c r="B5" s="3" t="inlineStr">
        <is>
          <t>1. INPUT DATA KEUANGAN BULANAN</t>
        </is>
      </c>
    </row>
    <row r="6">
      <c r="B6" s="4" t="inlineStr">
        <is>
          <t>Komponen Keuangan</t>
        </is>
      </c>
      <c r="C6" s="4" t="inlineStr">
        <is>
          <t>Nilai (Rp) / Asumsi</t>
        </is>
      </c>
      <c r="D6" s="4" t="inlineStr">
        <is>
          <t>Catatan / Keterangan</t>
        </is>
      </c>
    </row>
    <row r="7">
      <c r="B7" s="5" t="inlineStr">
        <is>
          <t>Total Omzet Penjualan (Revenue)</t>
        </is>
      </c>
      <c r="C7" s="6" t="n">
        <v>30000000</v>
      </c>
      <c r="D7" s="7" t="inlineStr">
        <is>
          <t>Total seluruh pemasukan usaha bulanan</t>
        </is>
      </c>
    </row>
    <row r="8">
      <c r="B8" s="5" t="inlineStr">
        <is>
          <t>Harga Pokok Penjualan (HPP / Modal Stok)</t>
        </is>
      </c>
      <c r="C8" s="6" t="n">
        <v>18000000</v>
      </c>
      <c r="D8" s="7" t="inlineStr">
        <is>
          <t>Biaya langsung bahan baku / stok produk</t>
        </is>
      </c>
    </row>
    <row r="9">
      <c r="B9" s="5" t="inlineStr">
        <is>
          <t>Biaya Operasional Toko (Sewa, Listrik, Internet)</t>
        </is>
      </c>
      <c r="C9" s="6" t="n">
        <v>3000000</v>
      </c>
      <c r="D9" s="7" t="inlineStr">
        <is>
          <t>Gaji karyawan non-pemilik, utilitas, sewa, dll</t>
        </is>
      </c>
    </row>
    <row r="10">
      <c r="B10" s="5" t="inlineStr">
        <is>
          <t>Target Persentase Gaji Pemilik (% dari Laba Kotor)</t>
        </is>
      </c>
      <c r="C10" s="8" t="n">
        <v>0.35</v>
      </c>
      <c r="D10" s="7" t="inlineStr">
        <is>
          <t>Rasio disarankan: 20% - 40% dari Laba Kotor</t>
        </is>
      </c>
    </row>
    <row r="11">
      <c r="B11" s="5" t="inlineStr">
        <is>
          <t>Kebutuhan Hidup Minimal Pemilik (Standard of Living)</t>
        </is>
      </c>
      <c r="C11" s="9" t="n">
        <v>3500000</v>
      </c>
      <c r="D11" s="7" t="inlineStr">
        <is>
          <t>Batas minimal kebutuhan harian pribadi</t>
        </is>
      </c>
    </row>
    <row r="12"/>
    <row r="13">
      <c r="B13" s="3" t="inlineStr">
        <is>
          <t>2. HASIL ANALISIS &amp; ALOKASI KAS USHA</t>
        </is>
      </c>
    </row>
    <row r="14">
      <c r="B14" s="4" t="inlineStr">
        <is>
          <t>Indikator / Alokasi Kas</t>
        </is>
      </c>
      <c r="C14" s="4" t="inlineStr">
        <is>
          <t>Jumlah (Rp)</t>
        </is>
      </c>
      <c r="D14" s="4" t="inlineStr">
        <is>
          <t>Formula / Keterangan</t>
        </is>
      </c>
    </row>
    <row r="15">
      <c r="B15" s="5" t="inlineStr">
        <is>
          <t>Laba Kotor (Gross Profit)</t>
        </is>
      </c>
      <c r="C15" s="6">
        <f>C7-C8</f>
        <v/>
      </c>
      <c r="D15" s="7" t="inlineStr">
        <is>
          <t>Omzet minus HPP</t>
        </is>
      </c>
    </row>
    <row r="16">
      <c r="B16" s="5" t="inlineStr">
        <is>
          <t>Laba Operasional (Sebelum Gaji Pemilik)</t>
        </is>
      </c>
      <c r="C16" s="6">
        <f>C15-C9</f>
        <v/>
      </c>
      <c r="D16" s="7" t="inlineStr">
        <is>
          <t>Laba Kotor minus Biaya Operasional</t>
        </is>
      </c>
    </row>
    <row r="17">
      <c r="B17" s="5" t="inlineStr">
        <is>
          <t>Rekomendasi Gaji Pemilik (Berdasarkan Target %)</t>
        </is>
      </c>
      <c r="C17" s="6">
        <f>C15*C10</f>
        <v/>
      </c>
      <c r="D17" s="7" t="inlineStr">
        <is>
          <t>Perhitungan dari target rasio gaji</t>
        </is>
      </c>
    </row>
    <row r="18">
      <c r="B18" s="10" t="inlineStr">
        <is>
          <t>Gaji Pemilik Final (Adjusted)</t>
        </is>
      </c>
      <c r="C18" s="11">
        <f>MAX(C17, C11)</f>
        <v/>
      </c>
      <c r="D18" s="7" t="inlineStr">
        <is>
          <t>Gaji mengambil nilai tertinggi dari target % / Kebutuhan Minimal</t>
        </is>
      </c>
    </row>
    <row r="19">
      <c r="B19" s="12" t="inlineStr">
        <is>
          <t>Laba Bersih Ditahan Usaha (Retained Earnings)</t>
        </is>
      </c>
      <c r="C19" s="9">
        <f>C16-C18</f>
        <v/>
      </c>
      <c r="D19" s="7" t="inlineStr">
        <is>
          <t>Kas yang WAJIB ditinggal di rekening bisnis</t>
        </is>
      </c>
    </row>
    <row r="20">
      <c r="B20" s="5" t="inlineStr">
        <is>
          <t>Rasio Gaji Pemilik Terhadap Laba Kotor</t>
        </is>
      </c>
      <c r="C20" s="13">
        <f>C18/C15</f>
        <v/>
      </c>
      <c r="D20" s="7" t="inlineStr">
        <is>
          <t>Persentase aktual gaji dari Laba Kotor</t>
        </is>
      </c>
    </row>
    <row r="21">
      <c r="B21" s="14" t="inlineStr">
        <is>
          <t>Status Kelayakan Arus Kas Toko</t>
        </is>
      </c>
      <c r="C21" s="15">
        <f>IF(C19&gt;0, "SEHAT (Kas Toko Positif)", "BAHAYA (Defisit / Gaji Terlalu Besar)")</f>
        <v/>
      </c>
      <c r="D21" s="7" t="inlineStr">
        <is>
          <t>Indikator kesehatan arus kas setelah gaji</t>
        </is>
      </c>
    </row>
  </sheetData>
  <mergeCells count="2">
    <mergeCell ref="B13:D13"/>
    <mergeCell ref="B5:D5"/>
  </mergeCells>
  <conditionalFormatting sqref="C21">
    <cfRule type="cellIs" priority="1" operator="equal" dxfId="0" stopIfTrue="1">
      <formula>"SEHAT (Kas Toko Positif)"</formula>
    </cfRule>
    <cfRule type="cellIs" priority="2" operator="equal" dxfId="1" stopIfTrue="1">
      <formula>"BAHAYA (Defisit / Gaji Terlalu Besar)"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20" customWidth="1" min="3" max="3"/>
    <col width="14" customWidth="1" min="4" max="4"/>
    <col width="22" customWidth="1" min="5" max="5"/>
    <col width="15" customWidth="1" min="6" max="6"/>
    <col width="17" customWidth="1" min="7" max="7"/>
    <col width="21" customWidth="1" min="8" max="8"/>
    <col width="15" customWidth="1" min="9" max="9"/>
  </cols>
  <sheetData>
    <row r="1"/>
    <row r="2">
      <c r="B2" s="1" t="inlineStr">
        <is>
          <t>SIMULASI PROJEKSI ARUS KAS &amp; ALOKASI GAJI (12 BULAN)</t>
        </is>
      </c>
    </row>
    <row r="3">
      <c r="B3" s="2" t="inlineStr">
        <is>
          <t>Catat dan koreksi estimasi kas toko serta penarikan gaji bulanan kamu di sini.</t>
        </is>
      </c>
    </row>
    <row r="4"/>
    <row r="5">
      <c r="B5" s="4" t="inlineStr">
        <is>
          <t>Bulan</t>
        </is>
      </c>
      <c r="C5" s="4" t="inlineStr">
        <is>
          <t>Omzet Penjualan</t>
        </is>
      </c>
      <c r="D5" s="4" t="inlineStr">
        <is>
          <t>HPP</t>
        </is>
      </c>
      <c r="E5" s="4" t="inlineStr">
        <is>
          <t>Biaya Operasional</t>
        </is>
      </c>
      <c r="F5" s="4" t="inlineStr">
        <is>
          <t>Laba Kotor</t>
        </is>
      </c>
      <c r="G5" s="4" t="inlineStr">
        <is>
          <t>Gaji Pemilik</t>
        </is>
      </c>
      <c r="H5" s="4" t="inlineStr">
        <is>
          <t>Kas Ditahan Toko</t>
        </is>
      </c>
      <c r="I5" s="4" t="inlineStr">
        <is>
          <t>Status Kas</t>
        </is>
      </c>
    </row>
    <row r="6">
      <c r="B6" s="5" t="inlineStr">
        <is>
          <t>Januari</t>
        </is>
      </c>
      <c r="C6" s="16" t="n">
        <v>30000000</v>
      </c>
      <c r="D6" s="16">
        <f>C6*0.6</f>
        <v/>
      </c>
      <c r="E6" s="16" t="n">
        <v>3000000</v>
      </c>
      <c r="F6" s="16">
        <f>C6-D6</f>
        <v/>
      </c>
      <c r="G6" s="16">
        <f>F6*0.35</f>
        <v/>
      </c>
      <c r="H6" s="16">
        <f>F6-E6-G6</f>
        <v/>
      </c>
      <c r="I6" s="15">
        <f>IF(H6&gt;0, "Aman", "Defisit")</f>
        <v/>
      </c>
    </row>
    <row r="7">
      <c r="B7" s="5" t="inlineStr">
        <is>
          <t>Februari</t>
        </is>
      </c>
      <c r="C7" s="16">
        <f>C6*1.02</f>
        <v/>
      </c>
      <c r="D7" s="16">
        <f>C7*0.6</f>
        <v/>
      </c>
      <c r="E7" s="16" t="n">
        <v>3000000</v>
      </c>
      <c r="F7" s="16">
        <f>C7-D7</f>
        <v/>
      </c>
      <c r="G7" s="16">
        <f>F7*0.35</f>
        <v/>
      </c>
      <c r="H7" s="16">
        <f>F7-E7-G7</f>
        <v/>
      </c>
      <c r="I7" s="15">
        <f>IF(H7&gt;0, "Aman", "Defisit")</f>
        <v/>
      </c>
    </row>
    <row r="8">
      <c r="B8" s="5" t="inlineStr">
        <is>
          <t>Maret</t>
        </is>
      </c>
      <c r="C8" s="16">
        <f>C7*1.02</f>
        <v/>
      </c>
      <c r="D8" s="16">
        <f>C8*0.6</f>
        <v/>
      </c>
      <c r="E8" s="16" t="n">
        <v>3000000</v>
      </c>
      <c r="F8" s="16">
        <f>C8-D8</f>
        <v/>
      </c>
      <c r="G8" s="16">
        <f>F8*0.35</f>
        <v/>
      </c>
      <c r="H8" s="16">
        <f>F8-E8-G8</f>
        <v/>
      </c>
      <c r="I8" s="15">
        <f>IF(H8&gt;0, "Aman", "Defisit")</f>
        <v/>
      </c>
    </row>
    <row r="9">
      <c r="B9" s="5" t="inlineStr">
        <is>
          <t>April</t>
        </is>
      </c>
      <c r="C9" s="16">
        <f>C8*1.02</f>
        <v/>
      </c>
      <c r="D9" s="16">
        <f>C9*0.6</f>
        <v/>
      </c>
      <c r="E9" s="16" t="n">
        <v>3000000</v>
      </c>
      <c r="F9" s="16">
        <f>C9-D9</f>
        <v/>
      </c>
      <c r="G9" s="16">
        <f>F9*0.35</f>
        <v/>
      </c>
      <c r="H9" s="16">
        <f>F9-E9-G9</f>
        <v/>
      </c>
      <c r="I9" s="15">
        <f>IF(H9&gt;0, "Aman", "Defisit")</f>
        <v/>
      </c>
    </row>
    <row r="10">
      <c r="B10" s="5" t="inlineStr">
        <is>
          <t>Mei</t>
        </is>
      </c>
      <c r="C10" s="16">
        <f>C9*1.02</f>
        <v/>
      </c>
      <c r="D10" s="16">
        <f>C10*0.6</f>
        <v/>
      </c>
      <c r="E10" s="16" t="n">
        <v>3000000</v>
      </c>
      <c r="F10" s="16">
        <f>C10-D10</f>
        <v/>
      </c>
      <c r="G10" s="16">
        <f>F10*0.35</f>
        <v/>
      </c>
      <c r="H10" s="16">
        <f>F10-E10-G10</f>
        <v/>
      </c>
      <c r="I10" s="15">
        <f>IF(H10&gt;0, "Aman", "Defisit")</f>
        <v/>
      </c>
    </row>
    <row r="11">
      <c r="B11" s="5" t="inlineStr">
        <is>
          <t>Juni</t>
        </is>
      </c>
      <c r="C11" s="16">
        <f>C10*1.02</f>
        <v/>
      </c>
      <c r="D11" s="16">
        <f>C11*0.6</f>
        <v/>
      </c>
      <c r="E11" s="16" t="n">
        <v>3000000</v>
      </c>
      <c r="F11" s="16">
        <f>C11-D11</f>
        <v/>
      </c>
      <c r="G11" s="16">
        <f>F11*0.35</f>
        <v/>
      </c>
      <c r="H11" s="16">
        <f>F11-E11-G11</f>
        <v/>
      </c>
      <c r="I11" s="15">
        <f>IF(H11&gt;0, "Aman", "Defisit")</f>
        <v/>
      </c>
    </row>
    <row r="12">
      <c r="B12" s="5" t="inlineStr">
        <is>
          <t>Juli</t>
        </is>
      </c>
      <c r="C12" s="16">
        <f>C11*1.02</f>
        <v/>
      </c>
      <c r="D12" s="16">
        <f>C12*0.6</f>
        <v/>
      </c>
      <c r="E12" s="16" t="n">
        <v>3000000</v>
      </c>
      <c r="F12" s="16">
        <f>C12-D12</f>
        <v/>
      </c>
      <c r="G12" s="16">
        <f>F12*0.35</f>
        <v/>
      </c>
      <c r="H12" s="16">
        <f>F12-E12-G12</f>
        <v/>
      </c>
      <c r="I12" s="15">
        <f>IF(H12&gt;0, "Aman", "Defisit")</f>
        <v/>
      </c>
    </row>
    <row r="13">
      <c r="B13" s="5" t="inlineStr">
        <is>
          <t>Agustus</t>
        </is>
      </c>
      <c r="C13" s="16">
        <f>C12*1.02</f>
        <v/>
      </c>
      <c r="D13" s="16">
        <f>C13*0.6</f>
        <v/>
      </c>
      <c r="E13" s="16" t="n">
        <v>3000000</v>
      </c>
      <c r="F13" s="16">
        <f>C13-D13</f>
        <v/>
      </c>
      <c r="G13" s="16">
        <f>F13*0.35</f>
        <v/>
      </c>
      <c r="H13" s="16">
        <f>F13-E13-G13</f>
        <v/>
      </c>
      <c r="I13" s="15">
        <f>IF(H13&gt;0, "Aman", "Defisit")</f>
        <v/>
      </c>
    </row>
    <row r="14">
      <c r="B14" s="5" t="inlineStr">
        <is>
          <t>September</t>
        </is>
      </c>
      <c r="C14" s="16">
        <f>C13*1.02</f>
        <v/>
      </c>
      <c r="D14" s="16">
        <f>C14*0.6</f>
        <v/>
      </c>
      <c r="E14" s="16" t="n">
        <v>3000000</v>
      </c>
      <c r="F14" s="16">
        <f>C14-D14</f>
        <v/>
      </c>
      <c r="G14" s="16">
        <f>F14*0.35</f>
        <v/>
      </c>
      <c r="H14" s="16">
        <f>F14-E14-G14</f>
        <v/>
      </c>
      <c r="I14" s="15">
        <f>IF(H14&gt;0, "Aman", "Defisit")</f>
        <v/>
      </c>
    </row>
    <row r="15">
      <c r="B15" s="5" t="inlineStr">
        <is>
          <t>Oktober</t>
        </is>
      </c>
      <c r="C15" s="16">
        <f>C14*1.02</f>
        <v/>
      </c>
      <c r="D15" s="16">
        <f>C15*0.6</f>
        <v/>
      </c>
      <c r="E15" s="16" t="n">
        <v>3000000</v>
      </c>
      <c r="F15" s="16">
        <f>C15-D15</f>
        <v/>
      </c>
      <c r="G15" s="16">
        <f>F15*0.35</f>
        <v/>
      </c>
      <c r="H15" s="16">
        <f>F15-E15-G15</f>
        <v/>
      </c>
      <c r="I15" s="15">
        <f>IF(H15&gt;0, "Aman", "Defisit")</f>
        <v/>
      </c>
    </row>
    <row r="16">
      <c r="B16" s="5" t="inlineStr">
        <is>
          <t>November</t>
        </is>
      </c>
      <c r="C16" s="16">
        <f>C15*1.02</f>
        <v/>
      </c>
      <c r="D16" s="16">
        <f>C16*0.6</f>
        <v/>
      </c>
      <c r="E16" s="16" t="n">
        <v>3000000</v>
      </c>
      <c r="F16" s="16">
        <f>C16-D16</f>
        <v/>
      </c>
      <c r="G16" s="16">
        <f>F16*0.35</f>
        <v/>
      </c>
      <c r="H16" s="16">
        <f>F16-E16-G16</f>
        <v/>
      </c>
      <c r="I16" s="15">
        <f>IF(H16&gt;0, "Aman", "Defisit")</f>
        <v/>
      </c>
    </row>
    <row r="17">
      <c r="B17" s="5" t="inlineStr">
        <is>
          <t>Desember</t>
        </is>
      </c>
      <c r="C17" s="16">
        <f>C16*1.02</f>
        <v/>
      </c>
      <c r="D17" s="16">
        <f>C17*0.6</f>
        <v/>
      </c>
      <c r="E17" s="16" t="n">
        <v>3000000</v>
      </c>
      <c r="F17" s="16">
        <f>C17-D17</f>
        <v/>
      </c>
      <c r="G17" s="16">
        <f>F17*0.35</f>
        <v/>
      </c>
      <c r="H17" s="16">
        <f>F17-E17-G17</f>
        <v/>
      </c>
      <c r="I17" s="15">
        <f>IF(H17&gt;0, "Aman", "Defisit")</f>
        <v/>
      </c>
    </row>
    <row r="18">
      <c r="B18" s="17" t="inlineStr">
        <is>
          <t>TOTAL 1 TAHUN</t>
        </is>
      </c>
      <c r="C18" s="18">
        <f>SUM(C6:C17)</f>
        <v/>
      </c>
      <c r="D18" s="18">
        <f>SUM(D6:D17)</f>
        <v/>
      </c>
      <c r="E18" s="18">
        <f>SUM(E6:E17)</f>
        <v/>
      </c>
      <c r="F18" s="18">
        <f>SUM(F6:F17)</f>
        <v/>
      </c>
      <c r="G18" s="18">
        <f>SUM(G6:G17)</f>
        <v/>
      </c>
      <c r="H18" s="18">
        <f>SUM(H6:H17)</f>
        <v/>
      </c>
      <c r="I18" s="1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2026-09-29T02:18:23Z</dcterms:created>
  <dcterms:modified xmlns:dcterms="http://purl.org/dc/terms/" xmlns:xsi="http://www.w3.org/2001/XMLSchema-instance" xsi:type="dcterms:W3CDTF">2026-09-29T02:18:23Z</dcterms:modified>
</cp:coreProperties>
</file>