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base Bahan Baku" sheetId="1" state="visible" r:id="rId1"/>
    <sheet xmlns:r="http://schemas.openxmlformats.org/officeDocument/2006/relationships" name="Kalkulator HPP Menu" sheetId="2" state="visible" r:id="rId2"/>
    <sheet xmlns:r="http://schemas.openxmlformats.org/officeDocument/2006/relationships" name="Pricing &amp; Promo Simulator" sheetId="3" state="visible" r:id="rId3"/>
    <sheet xmlns:r="http://schemas.openxmlformats.org/officeDocument/2006/relationships" name="Dashboard Rekap Men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p &quot;#,##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b val="1"/>
      <color rgb="001F4E79"/>
      <sz val="12"/>
    </font>
  </fonts>
  <fills count="7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2CC"/>
        <bgColor rgb="00FFF2CC"/>
      </patternFill>
    </fill>
    <fill>
      <patternFill patternType="solid">
        <fgColor rgb="00F2F5F9"/>
        <bgColor rgb="00F2F5F9"/>
      </patternFill>
    </fill>
    <fill>
      <patternFill patternType="solid">
        <fgColor rgb="00D9E1F2"/>
        <bgColor rgb="00D9E1F2"/>
      </patternFill>
    </fill>
    <fill>
      <patternFill patternType="solid">
        <fgColor rgb="00E2EFDA"/>
        <bgColor rgb="00E2EFDA"/>
      </patternFill>
    </fill>
  </fills>
  <borders count="4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medium">
        <color rgb="001F4E7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double">
        <color rgb="00000000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164" fontId="5" fillId="3" borderId="2" applyAlignment="1" pivotButton="0" quotePrefix="0" xfId="0">
      <alignment horizontal="right" vertical="center"/>
    </xf>
    <xf numFmtId="3" fontId="5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/>
    </xf>
    <xf numFmtId="164" fontId="4" fillId="0" borderId="2" applyAlignment="1" pivotButton="0" quotePrefix="0" xfId="0">
      <alignment horizontal="right" vertical="center"/>
    </xf>
    <xf numFmtId="0" fontId="5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center"/>
    </xf>
    <xf numFmtId="164" fontId="4" fillId="4" borderId="2" applyAlignment="1" pivotButton="0" quotePrefix="0" xfId="0">
      <alignment horizontal="right" vertical="center"/>
    </xf>
    <xf numFmtId="0" fontId="4" fillId="0" borderId="0" pivotButton="0" quotePrefix="0" xfId="0"/>
    <xf numFmtId="0" fontId="4" fillId="3" borderId="2" pivotButton="0" quotePrefix="0" xfId="0"/>
    <xf numFmtId="0" fontId="0" fillId="3" borderId="2" pivotButton="0" quotePrefix="0" xfId="0"/>
    <xf numFmtId="165" fontId="0" fillId="3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0" fillId="3" borderId="2" applyAlignment="1" pivotButton="0" quotePrefix="0" xfId="0">
      <alignment horizontal="left" vertical="center"/>
    </xf>
    <xf numFmtId="3" fontId="0" fillId="3" borderId="2" applyAlignment="1" pivotButton="0" quotePrefix="0" xfId="0">
      <alignment horizontal="center" vertical="center"/>
    </xf>
    <xf numFmtId="164" fontId="0" fillId="0" borderId="2" applyAlignment="1" pivotButton="0" quotePrefix="0" xfId="0">
      <alignment horizontal="right" vertical="center"/>
    </xf>
    <xf numFmtId="0" fontId="0" fillId="4" borderId="2" applyAlignment="1" pivotButton="0" quotePrefix="0" xfId="0">
      <alignment horizontal="center" vertical="center"/>
    </xf>
    <xf numFmtId="164" fontId="0" fillId="4" borderId="2" applyAlignment="1" pivotButton="0" quotePrefix="0" xfId="0">
      <alignment horizontal="right" vertical="center"/>
    </xf>
    <xf numFmtId="0" fontId="6" fillId="0" borderId="0" pivotButton="0" quotePrefix="0" xfId="0"/>
    <xf numFmtId="0" fontId="0" fillId="0" borderId="2" pivotButton="0" quotePrefix="0" xfId="0"/>
    <xf numFmtId="164" fontId="5" fillId="0" borderId="2" applyAlignment="1" pivotButton="0" quotePrefix="0" xfId="0">
      <alignment horizontal="right" vertical="center"/>
    </xf>
    <xf numFmtId="0" fontId="4" fillId="5" borderId="3" applyAlignment="1" pivotButton="0" quotePrefix="0" xfId="0">
      <alignment horizontal="left" vertical="center"/>
    </xf>
    <xf numFmtId="0" fontId="0" fillId="5" borderId="3" pivotButton="0" quotePrefix="0" xfId="0"/>
    <xf numFmtId="164" fontId="4" fillId="5" borderId="3" applyAlignment="1" pivotButton="0" quotePrefix="0" xfId="0">
      <alignment horizontal="right" vertical="center"/>
    </xf>
    <xf numFmtId="0" fontId="5" fillId="0" borderId="2" pivotButton="0" quotePrefix="0" xfId="0"/>
    <xf numFmtId="3" fontId="5" fillId="0" borderId="2" applyAlignment="1" pivotButton="0" quotePrefix="0" xfId="0">
      <alignment horizontal="left" vertical="center"/>
    </xf>
    <xf numFmtId="165" fontId="5" fillId="3" borderId="2" applyAlignment="1" pivotButton="0" quotePrefix="0" xfId="0">
      <alignment horizontal="right" vertical="center"/>
    </xf>
    <xf numFmtId="0" fontId="4" fillId="0" borderId="2" pivotButton="0" quotePrefix="0" xfId="0"/>
    <xf numFmtId="164" fontId="5" fillId="5" borderId="2" applyAlignment="1" pivotButton="0" quotePrefix="0" xfId="0">
      <alignment horizontal="right" vertical="center"/>
    </xf>
    <xf numFmtId="164" fontId="4" fillId="3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0" fontId="4" fillId="6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/>
    </xf>
    <xf numFmtId="165" fontId="0" fillId="0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0" fontId="0" fillId="4" borderId="2" applyAlignment="1" pivotButton="0" quotePrefix="0" xfId="0">
      <alignment horizontal="left" vertical="center"/>
    </xf>
    <xf numFmtId="165" fontId="0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7"/>
  <sheetViews>
    <sheetView showGridLines="1" workbookViewId="0">
      <selection activeCell="A1" sqref="A1"/>
    </sheetView>
  </sheetViews>
  <sheetFormatPr baseColWidth="8" defaultRowHeight="15"/>
  <cols>
    <col width="22" customWidth="1" min="2" max="2"/>
    <col width="3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2">
      <c r="B2" s="1" t="inlineStr">
        <is>
          <t>DATABASE BAHAN BAKU &amp; PACKAGING</t>
        </is>
      </c>
    </row>
    <row r="3">
      <c r="B3" s="2" t="inlineStr">
        <is>
          <t>Idebiz.id - Master Data Harga Pembelian Bahan</t>
        </is>
      </c>
    </row>
    <row r="5" ht="28" customHeight="1">
      <c r="B5" s="3" t="inlineStr">
        <is>
          <t>ID Bahan</t>
        </is>
      </c>
      <c r="C5" s="3" t="inlineStr">
        <is>
          <t>Nama Bahan Baku / Packaging</t>
        </is>
      </c>
      <c r="D5" s="3" t="inlineStr">
        <is>
          <t>Kategori</t>
        </is>
      </c>
      <c r="E5" s="3" t="inlineStr">
        <is>
          <t>Harga Beli (Rp)</t>
        </is>
      </c>
      <c r="F5" s="3" t="inlineStr">
        <is>
          <t>Jumlah Beli</t>
        </is>
      </c>
      <c r="G5" s="3" t="inlineStr">
        <is>
          <t>Satuan Beli</t>
        </is>
      </c>
      <c r="H5" s="3" t="inlineStr">
        <is>
          <t>Biaya per Satuan (Rp/Satuan)</t>
        </is>
      </c>
    </row>
    <row r="6">
      <c r="B6" s="4" t="inlineStr">
        <is>
          <t>BB-001</t>
        </is>
      </c>
      <c r="C6" s="5" t="inlineStr">
        <is>
          <t>Biji Kopi Espresso Blend</t>
        </is>
      </c>
      <c r="D6" s="4" t="inlineStr">
        <is>
          <t>Bahan Utama</t>
        </is>
      </c>
      <c r="E6" s="6" t="n">
        <v>200000</v>
      </c>
      <c r="F6" s="7" t="n">
        <v>1000</v>
      </c>
      <c r="G6" s="8" t="inlineStr">
        <is>
          <t>gram</t>
        </is>
      </c>
      <c r="H6" s="9">
        <f>E6/F6</f>
        <v/>
      </c>
    </row>
    <row r="7">
      <c r="B7" s="10" t="inlineStr">
        <is>
          <t>BB-002</t>
        </is>
      </c>
      <c r="C7" s="11" t="inlineStr">
        <is>
          <t>Susu UHT Full Cream</t>
        </is>
      </c>
      <c r="D7" s="10" t="inlineStr">
        <is>
          <t>Bahan Utama</t>
        </is>
      </c>
      <c r="E7" s="6" t="n">
        <v>18000</v>
      </c>
      <c r="F7" s="7" t="n">
        <v>1000</v>
      </c>
      <c r="G7" s="8" t="inlineStr">
        <is>
          <t>ml</t>
        </is>
      </c>
      <c r="H7" s="12">
        <f>E7/F7</f>
        <v/>
      </c>
    </row>
    <row r="8">
      <c r="B8" s="4" t="inlineStr">
        <is>
          <t>BB-003</t>
        </is>
      </c>
      <c r="C8" s="5" t="inlineStr">
        <is>
          <t>Sirup Gula Aren</t>
        </is>
      </c>
      <c r="D8" s="4" t="inlineStr">
        <is>
          <t>Bahan Utama</t>
        </is>
      </c>
      <c r="E8" s="6" t="n">
        <v>40000</v>
      </c>
      <c r="F8" s="7" t="n">
        <v>1000</v>
      </c>
      <c r="G8" s="8" t="inlineStr">
        <is>
          <t>ml</t>
        </is>
      </c>
      <c r="H8" s="9">
        <f>E8/F8</f>
        <v/>
      </c>
    </row>
    <row r="9">
      <c r="B9" s="10" t="inlineStr">
        <is>
          <t>BB-004</t>
        </is>
      </c>
      <c r="C9" s="11" t="inlineStr">
        <is>
          <t>Daging Sapi Slice</t>
        </is>
      </c>
      <c r="D9" s="10" t="inlineStr">
        <is>
          <t>Bahan Utama</t>
        </is>
      </c>
      <c r="E9" s="6" t="n">
        <v>120000</v>
      </c>
      <c r="F9" s="7" t="n">
        <v>1000</v>
      </c>
      <c r="G9" s="8" t="inlineStr">
        <is>
          <t>gram</t>
        </is>
      </c>
      <c r="H9" s="12">
        <f>E9/F9</f>
        <v/>
      </c>
    </row>
    <row r="10">
      <c r="B10" s="4" t="inlineStr">
        <is>
          <t>BB-005</t>
        </is>
      </c>
      <c r="C10" s="5" t="inlineStr">
        <is>
          <t>Beras Putih Premium</t>
        </is>
      </c>
      <c r="D10" s="4" t="inlineStr">
        <is>
          <t>Bahan Utama</t>
        </is>
      </c>
      <c r="E10" s="6" t="n">
        <v>15000</v>
      </c>
      <c r="F10" s="7" t="n">
        <v>1000</v>
      </c>
      <c r="G10" s="8" t="inlineStr">
        <is>
          <t>gram</t>
        </is>
      </c>
      <c r="H10" s="9">
        <f>E10/F10</f>
        <v/>
      </c>
    </row>
    <row r="11">
      <c r="B11" s="10" t="inlineStr">
        <is>
          <t>BB-006</t>
        </is>
      </c>
      <c r="C11" s="11" t="inlineStr">
        <is>
          <t>Minyak Goreng</t>
        </is>
      </c>
      <c r="D11" s="10" t="inlineStr">
        <is>
          <t>Bahan Pelengkap</t>
        </is>
      </c>
      <c r="E11" s="6" t="n">
        <v>18000</v>
      </c>
      <c r="F11" s="7" t="n">
        <v>1000</v>
      </c>
      <c r="G11" s="8" t="inlineStr">
        <is>
          <t>ml</t>
        </is>
      </c>
      <c r="H11" s="12">
        <f>E11/F11</f>
        <v/>
      </c>
    </row>
    <row r="12">
      <c r="B12" s="4" t="inlineStr">
        <is>
          <t>BB-007</t>
        </is>
      </c>
      <c r="C12" s="5" t="inlineStr">
        <is>
          <t>Bumbu Spesial Resto</t>
        </is>
      </c>
      <c r="D12" s="4" t="inlineStr">
        <is>
          <t>Bahan Pelengkap</t>
        </is>
      </c>
      <c r="E12" s="6" t="n">
        <v>50000</v>
      </c>
      <c r="F12" s="7" t="n">
        <v>500</v>
      </c>
      <c r="G12" s="8" t="inlineStr">
        <is>
          <t>gram</t>
        </is>
      </c>
      <c r="H12" s="9">
        <f>E12/F12</f>
        <v/>
      </c>
    </row>
    <row r="13">
      <c r="B13" s="10" t="inlineStr">
        <is>
          <t>BB-008</t>
        </is>
      </c>
      <c r="C13" s="11" t="inlineStr">
        <is>
          <t>Telur Ayam</t>
        </is>
      </c>
      <c r="D13" s="10" t="inlineStr">
        <is>
          <t>Bahan Utama</t>
        </is>
      </c>
      <c r="E13" s="6" t="n">
        <v>28000</v>
      </c>
      <c r="F13" s="7" t="n">
        <v>1000</v>
      </c>
      <c r="G13" s="8" t="inlineStr">
        <is>
          <t>gram</t>
        </is>
      </c>
      <c r="H13" s="12">
        <f>E13/F13</f>
        <v/>
      </c>
    </row>
    <row r="14">
      <c r="B14" s="4" t="inlineStr">
        <is>
          <t>PK-001</t>
        </is>
      </c>
      <c r="C14" s="5" t="inlineStr">
        <is>
          <t>Paper Cup 12oz + Lid</t>
        </is>
      </c>
      <c r="D14" s="4" t="inlineStr">
        <is>
          <t>Packaging</t>
        </is>
      </c>
      <c r="E14" s="6" t="n">
        <v>1200</v>
      </c>
      <c r="F14" s="7" t="n">
        <v>1</v>
      </c>
      <c r="G14" s="8" t="inlineStr">
        <is>
          <t>pcs</t>
        </is>
      </c>
      <c r="H14" s="9">
        <f>E14/F14</f>
        <v/>
      </c>
    </row>
    <row r="15">
      <c r="B15" s="10" t="inlineStr">
        <is>
          <t>PK-002</t>
        </is>
      </c>
      <c r="C15" s="11" t="inlineStr">
        <is>
          <t>Sedotan Plastik / PLA</t>
        </is>
      </c>
      <c r="D15" s="10" t="inlineStr">
        <is>
          <t>Packaging</t>
        </is>
      </c>
      <c r="E15" s="6" t="n">
        <v>150</v>
      </c>
      <c r="F15" s="7" t="n">
        <v>1</v>
      </c>
      <c r="G15" s="8" t="inlineStr">
        <is>
          <t>pcs</t>
        </is>
      </c>
      <c r="H15" s="12">
        <f>E15/F15</f>
        <v/>
      </c>
    </row>
    <row r="16">
      <c r="B16" s="4" t="inlineStr">
        <is>
          <t>PK-003</t>
        </is>
      </c>
      <c r="C16" s="5" t="inlineStr">
        <is>
          <t>Rice Box / Lunch Box</t>
        </is>
      </c>
      <c r="D16" s="4" t="inlineStr">
        <is>
          <t>Packaging</t>
        </is>
      </c>
      <c r="E16" s="6" t="n">
        <v>1500</v>
      </c>
      <c r="F16" s="7" t="n">
        <v>1</v>
      </c>
      <c r="G16" s="8" t="inlineStr">
        <is>
          <t>pcs</t>
        </is>
      </c>
      <c r="H16" s="9">
        <f>E16/F16</f>
        <v/>
      </c>
    </row>
    <row r="17">
      <c r="B17" s="10" t="inlineStr">
        <is>
          <t>PK-004</t>
        </is>
      </c>
      <c r="C17" s="11" t="inlineStr">
        <is>
          <t>Kantong Plastik / Paper Bag</t>
        </is>
      </c>
      <c r="D17" s="10" t="inlineStr">
        <is>
          <t>Packaging</t>
        </is>
      </c>
      <c r="E17" s="6" t="n">
        <v>500</v>
      </c>
      <c r="F17" s="7" t="n">
        <v>1</v>
      </c>
      <c r="G17" s="8" t="inlineStr">
        <is>
          <t>pcs</t>
        </is>
      </c>
      <c r="H17" s="12">
        <f>E17/F17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25"/>
  <sheetViews>
    <sheetView showGridLines="1" workbookViewId="0">
      <selection activeCell="A1" sqref="A1"/>
    </sheetView>
  </sheetViews>
  <sheetFormatPr baseColWidth="8" defaultRowHeight="15"/>
  <cols>
    <col width="22" customWidth="1" min="2" max="2"/>
    <col width="3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2">
      <c r="B2" s="1" t="inlineStr">
        <is>
          <t>SIMULASI KALKULATOR HPP PER MENU</t>
        </is>
      </c>
    </row>
    <row r="3">
      <c r="B3" s="2" t="inlineStr">
        <is>
          <t>Idebiz.id - Hitung Komposisi Bahan &amp; Packaging per Porsi</t>
        </is>
      </c>
    </row>
    <row r="5">
      <c r="B5" s="13" t="inlineStr">
        <is>
          <t>Nama Menu / Produk:</t>
        </is>
      </c>
      <c r="C5" s="14" t="inlineStr">
        <is>
          <t>Kopi Susu Gula Aren</t>
        </is>
      </c>
    </row>
    <row r="6">
      <c r="B6" s="13" t="inlineStr">
        <is>
          <t>Kategori Menu:</t>
        </is>
      </c>
      <c r="C6" s="15" t="inlineStr">
        <is>
          <t>Beverage</t>
        </is>
      </c>
    </row>
    <row r="7">
      <c r="B7" s="13" t="inlineStr">
        <is>
          <t>Target Waste Factor (%):</t>
        </is>
      </c>
      <c r="C7" s="16" t="n">
        <v>0.05</v>
      </c>
    </row>
    <row r="10" ht="25" customHeight="1">
      <c r="B10" s="3" t="inlineStr">
        <is>
          <t>No</t>
        </is>
      </c>
      <c r="C10" s="3" t="inlineStr">
        <is>
          <t>Pilih Bahan / Packaging</t>
        </is>
      </c>
      <c r="D10" s="3" t="inlineStr">
        <is>
          <t>Jumlah Terpakai</t>
        </is>
      </c>
      <c r="E10" s="3" t="inlineStr">
        <is>
          <t>Satuan</t>
        </is>
      </c>
      <c r="F10" s="3" t="inlineStr">
        <is>
          <t>Biaya Satuan (Rp)</t>
        </is>
      </c>
      <c r="G10" s="3" t="inlineStr">
        <is>
          <t>Subtotal Biaya (Rp)</t>
        </is>
      </c>
    </row>
    <row r="11">
      <c r="B11" s="17" t="n">
        <v>1</v>
      </c>
      <c r="C11" s="18" t="inlineStr">
        <is>
          <t>Biji Kopi Espresso Blend</t>
        </is>
      </c>
      <c r="D11" s="19" t="n">
        <v>18</v>
      </c>
      <c r="E11" s="17">
        <f>IFERROR(VLOOKUP(C11, 'Database Bahan Baku'!$C$6:$H$50, 5, FALSE), "")</f>
        <v/>
      </c>
      <c r="F11" s="20">
        <f>IFERROR(VLOOKUP(C11, 'Database Bahan Baku'!$C$6:$H$50, 6, FALSE), 0)</f>
        <v/>
      </c>
      <c r="G11" s="9">
        <f>D11*F11</f>
        <v/>
      </c>
    </row>
    <row r="12">
      <c r="B12" s="21" t="n">
        <v>2</v>
      </c>
      <c r="C12" s="18" t="inlineStr">
        <is>
          <t>Susu UHT Full Cream</t>
        </is>
      </c>
      <c r="D12" s="19" t="n">
        <v>120</v>
      </c>
      <c r="E12" s="21">
        <f>IFERROR(VLOOKUP(C12, 'Database Bahan Baku'!$C$6:$H$50, 5, FALSE), "")</f>
        <v/>
      </c>
      <c r="F12" s="22">
        <f>IFERROR(VLOOKUP(C12, 'Database Bahan Baku'!$C$6:$H$50, 6, FALSE), 0)</f>
        <v/>
      </c>
      <c r="G12" s="12">
        <f>D12*F12</f>
        <v/>
      </c>
    </row>
    <row r="13">
      <c r="B13" s="17" t="n">
        <v>3</v>
      </c>
      <c r="C13" s="18" t="inlineStr">
        <is>
          <t>Sirup Gula Aren</t>
        </is>
      </c>
      <c r="D13" s="19" t="n">
        <v>20</v>
      </c>
      <c r="E13" s="17">
        <f>IFERROR(VLOOKUP(C13, 'Database Bahan Baku'!$C$6:$H$50, 5, FALSE), "")</f>
        <v/>
      </c>
      <c r="F13" s="20">
        <f>IFERROR(VLOOKUP(C13, 'Database Bahan Baku'!$C$6:$H$50, 6, FALSE), 0)</f>
        <v/>
      </c>
      <c r="G13" s="9">
        <f>D13*F13</f>
        <v/>
      </c>
    </row>
    <row r="14">
      <c r="B14" s="21" t="n">
        <v>4</v>
      </c>
      <c r="C14" s="18" t="inlineStr">
        <is>
          <t>Paper Cup 12oz + Lid</t>
        </is>
      </c>
      <c r="D14" s="19" t="n">
        <v>1</v>
      </c>
      <c r="E14" s="21">
        <f>IFERROR(VLOOKUP(C14, 'Database Bahan Baku'!$C$6:$H$50, 5, FALSE), "")</f>
        <v/>
      </c>
      <c r="F14" s="22">
        <f>IFERROR(VLOOKUP(C14, 'Database Bahan Baku'!$C$6:$H$50, 6, FALSE), 0)</f>
        <v/>
      </c>
      <c r="G14" s="12">
        <f>D14*F14</f>
        <v/>
      </c>
    </row>
    <row r="15">
      <c r="B15" s="17" t="n">
        <v>5</v>
      </c>
      <c r="C15" s="18" t="inlineStr">
        <is>
          <t>Sedotan Plastik / PLA</t>
        </is>
      </c>
      <c r="D15" s="19" t="n">
        <v>1</v>
      </c>
      <c r="E15" s="17">
        <f>IFERROR(VLOOKUP(C15, 'Database Bahan Baku'!$C$6:$H$50, 5, FALSE), "")</f>
        <v/>
      </c>
      <c r="F15" s="20">
        <f>IFERROR(VLOOKUP(C15, 'Database Bahan Baku'!$C$6:$H$50, 6, FALSE), 0)</f>
        <v/>
      </c>
      <c r="G15" s="9">
        <f>D15*F15</f>
        <v/>
      </c>
    </row>
    <row r="16">
      <c r="B16" s="21" t="n">
        <v>6</v>
      </c>
      <c r="C16" s="18" t="inlineStr">
        <is>
          <t>Kantong Plastik / Paper Bag</t>
        </is>
      </c>
      <c r="D16" s="19" t="n">
        <v>1</v>
      </c>
      <c r="E16" s="21">
        <f>IFERROR(VLOOKUP(C16, 'Database Bahan Baku'!$C$6:$H$50, 5, FALSE), "")</f>
        <v/>
      </c>
      <c r="F16" s="22">
        <f>IFERROR(VLOOKUP(C16, 'Database Bahan Baku'!$C$6:$H$50, 6, FALSE), 0)</f>
        <v/>
      </c>
      <c r="G16" s="12">
        <f>D16*F16</f>
        <v/>
      </c>
    </row>
    <row r="17">
      <c r="B17" s="17" t="n">
        <v>7</v>
      </c>
      <c r="C17" s="18" t="inlineStr"/>
      <c r="D17" s="19" t="n">
        <v>0</v>
      </c>
      <c r="E17" s="17">
        <f>IFERROR(VLOOKUP(C17, 'Database Bahan Baku'!$C$6:$H$50, 5, FALSE), "")</f>
        <v/>
      </c>
      <c r="F17" s="20">
        <f>IFERROR(VLOOKUP(C17, 'Database Bahan Baku'!$C$6:$H$50, 6, FALSE), 0)</f>
        <v/>
      </c>
      <c r="G17" s="9">
        <f>D17*F17</f>
        <v/>
      </c>
    </row>
    <row r="18">
      <c r="B18" s="21" t="n">
        <v>8</v>
      </c>
      <c r="C18" s="18" t="inlineStr"/>
      <c r="D18" s="19" t="n">
        <v>0</v>
      </c>
      <c r="E18" s="21">
        <f>IFERROR(VLOOKUP(C18, 'Database Bahan Baku'!$C$6:$H$50, 5, FALSE), "")</f>
        <v/>
      </c>
      <c r="F18" s="22">
        <f>IFERROR(VLOOKUP(C18, 'Database Bahan Baku'!$C$6:$H$50, 6, FALSE), 0)</f>
        <v/>
      </c>
      <c r="G18" s="12">
        <f>D18*F18</f>
        <v/>
      </c>
    </row>
    <row r="19">
      <c r="B19" s="17" t="n">
        <v>9</v>
      </c>
      <c r="C19" s="18" t="inlineStr"/>
      <c r="D19" s="19" t="n">
        <v>0</v>
      </c>
      <c r="E19" s="17">
        <f>IFERROR(VLOOKUP(C19, 'Database Bahan Baku'!$C$6:$H$50, 5, FALSE), "")</f>
        <v/>
      </c>
      <c r="F19" s="20">
        <f>IFERROR(VLOOKUP(C19, 'Database Bahan Baku'!$C$6:$H$50, 6, FALSE), 0)</f>
        <v/>
      </c>
      <c r="G19" s="9">
        <f>D19*F19</f>
        <v/>
      </c>
    </row>
    <row r="20">
      <c r="B20" s="21" t="n">
        <v>10</v>
      </c>
      <c r="C20" s="18" t="inlineStr"/>
      <c r="D20" s="19" t="n">
        <v>0</v>
      </c>
      <c r="E20" s="21">
        <f>IFERROR(VLOOKUP(C20, 'Database Bahan Baku'!$C$6:$H$50, 5, FALSE), "")</f>
        <v/>
      </c>
      <c r="F20" s="22">
        <f>IFERROR(VLOOKUP(C20, 'Database Bahan Baku'!$C$6:$H$50, 6, FALSE), 0)</f>
        <v/>
      </c>
      <c r="G20" s="12">
        <f>D20*F20</f>
        <v/>
      </c>
    </row>
    <row r="22">
      <c r="B22" s="23" t="inlineStr">
        <is>
          <t>REKAPITULASI HPP PER PORSI</t>
        </is>
      </c>
    </row>
    <row r="23">
      <c r="B23" s="5" t="inlineStr">
        <is>
          <t>Total Biaya Bahan &amp; Packaging (Bahan Riil)</t>
        </is>
      </c>
      <c r="C23" s="24" t="n"/>
      <c r="D23" s="24" t="n"/>
      <c r="E23" s="24" t="n"/>
      <c r="F23" s="24" t="n"/>
      <c r="G23" s="25">
        <f>SUM(G11:G20)</f>
        <v/>
      </c>
    </row>
    <row r="24">
      <c r="B24" s="5" t="inlineStr">
        <is>
          <t>Estimasi Biaya Waste &amp; Penyusutan</t>
        </is>
      </c>
      <c r="C24" s="24" t="n"/>
      <c r="D24" s="24" t="n"/>
      <c r="E24" s="24" t="n"/>
      <c r="F24" s="24" t="n"/>
      <c r="G24" s="25">
        <f>G23*C7</f>
        <v/>
      </c>
    </row>
    <row r="25">
      <c r="B25" s="26" t="inlineStr">
        <is>
          <t>TOTAL HPP RIIL PER PORSI</t>
        </is>
      </c>
      <c r="C25" s="27" t="n"/>
      <c r="D25" s="27" t="n"/>
      <c r="E25" s="27" t="n"/>
      <c r="F25" s="27" t="n"/>
      <c r="G25" s="28">
        <f>G23+G24</f>
        <v/>
      </c>
    </row>
  </sheetData>
  <mergeCells count="3">
    <mergeCell ref="B23:F23"/>
    <mergeCell ref="B25:F25"/>
    <mergeCell ref="B24:F24"/>
  </mergeCells>
  <dataValidations count="1">
    <dataValidation sqref="C11:C20" showDropDown="0" showInputMessage="0" showErrorMessage="0" allowBlank="1" type="list">
      <formula1>'Database Bahan Baku'!$C$6:$C$20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21"/>
  <sheetViews>
    <sheetView showGridLines="1" workbookViewId="0">
      <selection activeCell="A1" sqref="A1"/>
    </sheetView>
  </sheetViews>
  <sheetFormatPr baseColWidth="8" defaultRowHeight="15"/>
  <cols>
    <col width="42" customWidth="1" min="2" max="2"/>
    <col width="28" customWidth="1" min="3" max="3"/>
  </cols>
  <sheetData>
    <row r="2">
      <c r="B2" s="1" t="inlineStr">
        <is>
          <t>SIMULATOR STRATEGI PRICING &amp; DISKON PROMO</t>
        </is>
      </c>
    </row>
    <row r="3">
      <c r="B3" s="2" t="inlineStr">
        <is>
          <t>Idebiz.id - Menentukan Harga Jual Offline &amp; Online Agar Tidak Buntung</t>
        </is>
      </c>
    </row>
    <row r="5">
      <c r="B5" s="23" t="inlineStr">
        <is>
          <t>1. HARGA JUAL OFFLINE (DINE-IN / TAKEAWAY)</t>
        </is>
      </c>
    </row>
    <row r="6">
      <c r="B6" s="29" t="inlineStr">
        <is>
          <t>Nama Menu Target</t>
        </is>
      </c>
      <c r="C6" s="30" t="inlineStr">
        <is>
          <t>Kopi Susu Gula Aren</t>
        </is>
      </c>
    </row>
    <row r="7">
      <c r="B7" s="29" t="inlineStr">
        <is>
          <t>Total HPP per Porsi (Rp)</t>
        </is>
      </c>
      <c r="C7" s="25">
        <f>'Kalkulator HPP Menu'!G24</f>
        <v/>
      </c>
    </row>
    <row r="8">
      <c r="B8" s="29" t="inlineStr">
        <is>
          <t>Target Food Cost Percentage (%)</t>
        </is>
      </c>
      <c r="C8" s="31" t="n">
        <v>0.3</v>
      </c>
    </row>
    <row r="9">
      <c r="B9" s="32" t="inlineStr">
        <is>
          <t>Rekomendasi Harga Jual Normal (Rp)</t>
        </is>
      </c>
      <c r="C9" s="33">
        <f>C7/C8</f>
        <v/>
      </c>
    </row>
    <row r="10">
      <c r="B10" s="32" t="inlineStr">
        <is>
          <t>Harga Jual Final Ditetapkan (Rp)</t>
        </is>
      </c>
      <c r="C10" s="34" t="n">
        <v>28000</v>
      </c>
    </row>
    <row r="11">
      <c r="B11" s="29" t="inlineStr">
        <is>
          <t>Margin Keuntungan Kotor (Rp)</t>
        </is>
      </c>
      <c r="C11" s="9">
        <f>C10-C7</f>
        <v/>
      </c>
    </row>
    <row r="12">
      <c r="B12" s="29" t="inlineStr">
        <is>
          <t>Persentase Margin Kotor (%)</t>
        </is>
      </c>
      <c r="C12" s="35">
        <f>C11/C10</f>
        <v/>
      </c>
    </row>
    <row r="14">
      <c r="B14" s="23" t="inlineStr">
        <is>
          <t>2. SIMULASI PRICING APLIKASI ONLINE (OJOL)</t>
        </is>
      </c>
    </row>
    <row r="15">
      <c r="B15" s="29" t="inlineStr">
        <is>
          <t>Potongan Komisi Aplikasi (%)</t>
        </is>
      </c>
      <c r="C15" s="31" t="n">
        <v>0.2</v>
      </c>
    </row>
    <row r="16">
      <c r="B16" s="29" t="inlineStr">
        <is>
          <t>Target Diskon Promo untuk Konsumen (%)</t>
        </is>
      </c>
      <c r="C16" s="31" t="n">
        <v>0.25</v>
      </c>
    </row>
    <row r="17">
      <c r="B17" s="32" t="inlineStr">
        <is>
          <t>Markup Price / Harga Coret Online (Rp)</t>
        </is>
      </c>
      <c r="C17" s="36">
        <f>C10/(1-C15-C16)</f>
        <v/>
      </c>
    </row>
    <row r="18">
      <c r="B18" s="29" t="inlineStr">
        <is>
          <t>Harga Setelah Diskon Promo (Rp)</t>
        </is>
      </c>
      <c r="C18" s="25">
        <f>C17*(1-C16)</f>
        <v/>
      </c>
    </row>
    <row r="19">
      <c r="B19" s="29" t="inlineStr">
        <is>
          <t>Pendapatan Bersih Resto dari Aplikasi (Rp)</t>
        </is>
      </c>
      <c r="C19" s="25">
        <f>C18*(1-C15)</f>
        <v/>
      </c>
    </row>
    <row r="20">
      <c r="B20" s="29" t="inlineStr">
        <is>
          <t>Sisa Margin Kotor Resto (Rp)</t>
        </is>
      </c>
      <c r="C20" s="25">
        <f>C19-C7</f>
        <v/>
      </c>
    </row>
    <row r="21">
      <c r="B21" s="32" t="inlineStr">
        <is>
          <t>Status Kelayakan Promo</t>
        </is>
      </c>
      <c r="C21" s="37">
        <f>IF(C20&gt;0, "AMAN / UNTUNG", "BUNTUNG / RUGI")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1" workbookViewId="0">
      <selection activeCell="A1" sqref="A1"/>
    </sheetView>
  </sheetViews>
  <sheetFormatPr baseColWidth="8" defaultRowHeight="15"/>
  <cols>
    <col width="22" customWidth="1" min="2" max="2"/>
    <col width="28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2">
      <c r="B2" s="1" t="inlineStr">
        <is>
          <t>DASHBOARD REKAPITULASI MARGIN &amp; HPP MENU</t>
        </is>
      </c>
    </row>
    <row r="3">
      <c r="B3" s="2" t="inlineStr">
        <is>
          <t>Idebiz.id - Ringkasan Semua Menu Resto / Kopi</t>
        </is>
      </c>
    </row>
    <row r="5" ht="25" customHeight="1">
      <c r="B5" s="3" t="inlineStr">
        <is>
          <t>No</t>
        </is>
      </c>
      <c r="C5" s="3" t="inlineStr">
        <is>
          <t>Nama Menu</t>
        </is>
      </c>
      <c r="D5" s="3" t="inlineStr">
        <is>
          <t>Kategori</t>
        </is>
      </c>
      <c r="E5" s="3" t="inlineStr">
        <is>
          <t>HPP per Porsi (Rp)</t>
        </is>
      </c>
      <c r="F5" s="3" t="inlineStr">
        <is>
          <t>Harga Offline (Rp)</t>
        </is>
      </c>
      <c r="G5" s="3" t="inlineStr">
        <is>
          <t>Margin Offline (%)</t>
        </is>
      </c>
      <c r="H5" s="3" t="inlineStr">
        <is>
          <t>Harga Online / Coret (Rp)</t>
        </is>
      </c>
      <c r="I5" s="3" t="inlineStr">
        <is>
          <t>Status Promo Online</t>
        </is>
      </c>
    </row>
    <row r="6">
      <c r="B6" s="17" t="n">
        <v>1</v>
      </c>
      <c r="C6" s="38" t="inlineStr">
        <is>
          <t>Kopi Susu Gula Aren</t>
        </is>
      </c>
      <c r="D6" s="17" t="inlineStr">
        <is>
          <t>Beverage</t>
        </is>
      </c>
      <c r="E6" s="20">
        <f>'Kalkulator HPP Menu'!G24</f>
        <v/>
      </c>
      <c r="F6" s="20">
        <f>'Pricing &amp; Promo Simulator'!C10</f>
        <v/>
      </c>
      <c r="G6" s="39">
        <f>'Pricing &amp; Promo Simulator'!C12</f>
        <v/>
      </c>
      <c r="H6" s="20">
        <f>'Pricing &amp; Promo Simulator'!C17</f>
        <v/>
      </c>
      <c r="I6" s="40">
        <f>'Pricing &amp; Promo Simulator'!C21</f>
        <v/>
      </c>
    </row>
    <row r="7">
      <c r="B7" s="21" t="n">
        <v>2</v>
      </c>
      <c r="C7" s="41" t="inlineStr">
        <is>
          <t>Espresso Double Shot</t>
        </is>
      </c>
      <c r="D7" s="21" t="inlineStr">
        <is>
          <t>Beverage</t>
        </is>
      </c>
      <c r="E7" s="22" t="n">
        <v>3990</v>
      </c>
      <c r="F7" s="22" t="n">
        <v>18000</v>
      </c>
      <c r="G7" s="42">
        <f>(E7-D7)/E7</f>
        <v/>
      </c>
      <c r="H7" s="22">
        <f>E7/(1-0.2-0.25)</f>
        <v/>
      </c>
      <c r="I7" s="43" t="inlineStr">
        <is>
          <t>AMAN / UNTUNG</t>
        </is>
      </c>
    </row>
    <row r="8">
      <c r="B8" s="17" t="n">
        <v>3</v>
      </c>
      <c r="C8" s="38" t="inlineStr">
        <is>
          <t>Beef Slice Rice Bowl</t>
        </is>
      </c>
      <c r="D8" s="17" t="inlineStr">
        <is>
          <t>Food</t>
        </is>
      </c>
      <c r="E8" s="20" t="n">
        <v>18500</v>
      </c>
      <c r="F8" s="20" t="n">
        <v>45000</v>
      </c>
      <c r="G8" s="39">
        <f>(E8-D8)/E8</f>
        <v/>
      </c>
      <c r="H8" s="20">
        <f>E8/(1-0.2-0.25)</f>
        <v/>
      </c>
      <c r="I8" s="40" t="inlineStr">
        <is>
          <t>AMAN / UNTUNG</t>
        </is>
      </c>
    </row>
    <row r="9">
      <c r="B9" s="21" t="n">
        <v>4</v>
      </c>
      <c r="C9" s="41" t="inlineStr">
        <is>
          <t>Chicken Karage Bento</t>
        </is>
      </c>
      <c r="D9" s="21" t="inlineStr">
        <is>
          <t>Food</t>
        </is>
      </c>
      <c r="E9" s="22" t="n">
        <v>14200</v>
      </c>
      <c r="F9" s="22" t="n">
        <v>38000</v>
      </c>
      <c r="G9" s="42">
        <f>(E9-D9)/E9</f>
        <v/>
      </c>
      <c r="H9" s="22">
        <f>E9/(1-0.2-0.25)</f>
        <v/>
      </c>
      <c r="I9" s="43" t="inlineStr">
        <is>
          <t>AMAN / UNTUNG</t>
        </is>
      </c>
    </row>
    <row r="10">
      <c r="B10" s="17" t="n">
        <v>5</v>
      </c>
      <c r="C10" s="38" t="inlineStr">
        <is>
          <t>Iced Green Tea Latte</t>
        </is>
      </c>
      <c r="D10" s="17" t="inlineStr">
        <is>
          <t>Beverage</t>
        </is>
      </c>
      <c r="E10" s="20" t="n">
        <v>6500</v>
      </c>
      <c r="F10" s="20" t="n">
        <v>24000</v>
      </c>
      <c r="G10" s="39">
        <f>(E10-D10)/E10</f>
        <v/>
      </c>
      <c r="H10" s="20">
        <f>E10/(1-0.2-0.25)</f>
        <v/>
      </c>
      <c r="I10" s="40" t="inlineStr">
        <is>
          <t>AMAN / UNTUNG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2026-10-05T02:05:59Z</dcterms:created>
  <dcterms:modified xmlns:dcterms="http://purl.org/dc/terms/" xmlns:xsi="http://www.w3.org/2001/XMLSchema-instance" xsi:type="dcterms:W3CDTF">2026-10-05T02:05:59Z</dcterms:modified>
</cp:coreProperties>
</file>